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90" windowHeight="9315" activeTab="0"/>
  </bookViews>
  <sheets>
    <sheet name="SoC Table" sheetId="1" r:id="rId1"/>
  </sheets>
  <definedNames>
    <definedName name="_xlnm.Print_Area" localSheetId="0">'SoC Table'!$A$1:$Q$19</definedName>
  </definedNames>
  <calcPr fullCalcOnLoad="1"/>
</workbook>
</file>

<file path=xl/sharedStrings.xml><?xml version="1.0" encoding="utf-8"?>
<sst xmlns="http://schemas.openxmlformats.org/spreadsheetml/2006/main" count="25" uniqueCount="14">
  <si>
    <t>TEMPERATURE COMPENSATED BATTERY
STATE-OF-CHARGE (SoC) TABLE</t>
  </si>
  <si>
    <t>Electrolyte Temperature</t>
  </si>
  <si>
    <t>Wet Low Maintenance (Sb/Ca) or Wet Standard (Sb/Sb) Battery</t>
  </si>
  <si>
    <t>Wet "Mainteneance Free" (Ca/Ca) or AGM/Gel Cell VRLA (Ca/Ca) Battery</t>
  </si>
  <si>
    <t>Specific Gravity Reading</t>
  </si>
  <si>
    <t>Open Circuit Voltage Reading</t>
  </si>
  <si>
    <t>Degrees Fahrenheit</t>
  </si>
  <si>
    <t>Degrees Celsius</t>
  </si>
  <si>
    <t>100% SoC</t>
  </si>
  <si>
    <t>75% SoC</t>
  </si>
  <si>
    <t>50% SoC</t>
  </si>
  <si>
    <t>25% SoC</t>
  </si>
  <si>
    <t>0% SoC</t>
  </si>
  <si>
    <t>120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</si>
</sst>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"/>
    <numFmt numFmtId="169" formatCode="00000"/>
  </numFmts>
  <fonts count="7">
    <font>
      <sz val="10"/>
      <name val="Arial"/>
      <family val="0"/>
    </font>
    <font>
      <b/>
      <sz val="12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 wrapText="1"/>
    </xf>
    <xf numFmtId="0" fontId="1" fillId="0" borderId="4" xfId="0" applyFont="1" applyBorder="1" applyAlignment="1">
      <alignment horizontal="centerContinuous" wrapText="1"/>
    </xf>
    <xf numFmtId="0" fontId="1" fillId="0" borderId="5" xfId="0" applyFont="1" applyBorder="1" applyAlignment="1">
      <alignment horizontal="centerContinuous" wrapText="1"/>
    </xf>
    <xf numFmtId="0" fontId="1" fillId="0" borderId="6" xfId="0" applyFont="1" applyBorder="1" applyAlignment="1">
      <alignment horizontal="centerContinuous" wrapText="1"/>
    </xf>
    <xf numFmtId="0" fontId="0" fillId="0" borderId="7" xfId="0" applyBorder="1" applyAlignment="1">
      <alignment horizontal="centerContinuous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1" xfId="0" applyFont="1" applyBorder="1" applyAlignment="1">
      <alignment horizontal="centerContinuous"/>
    </xf>
    <xf numFmtId="1" fontId="4" fillId="2" borderId="1" xfId="0" applyNumberFormat="1" applyFont="1" applyFill="1" applyBorder="1" applyAlignment="1">
      <alignment horizontal="center"/>
    </xf>
    <xf numFmtId="168" fontId="4" fillId="2" borderId="1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8" fontId="5" fillId="2" borderId="1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2.7109375" style="4" customWidth="1"/>
    <col min="2" max="2" width="10.28125" style="1" customWidth="1"/>
    <col min="3" max="7" width="7.28125" style="1" customWidth="1"/>
    <col min="8" max="17" width="8.28125" style="1" customWidth="1"/>
  </cols>
  <sheetData>
    <row r="1" spans="1:17" ht="7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</row>
    <row r="2" spans="1:17" ht="33.75" customHeight="1">
      <c r="A2" s="13" t="s">
        <v>1</v>
      </c>
      <c r="B2" s="14"/>
      <c r="C2" s="7" t="s">
        <v>2</v>
      </c>
      <c r="D2" s="8"/>
      <c r="E2" s="8"/>
      <c r="F2" s="8"/>
      <c r="G2" s="8"/>
      <c r="H2" s="8"/>
      <c r="I2" s="8"/>
      <c r="J2" s="8"/>
      <c r="K2" s="8"/>
      <c r="L2" s="9"/>
      <c r="M2" s="10" t="s">
        <v>3</v>
      </c>
      <c r="N2" s="11"/>
      <c r="O2" s="11"/>
      <c r="P2" s="11"/>
      <c r="Q2" s="12"/>
    </row>
    <row r="3" spans="1:17" ht="16.5" customHeight="1">
      <c r="A3" s="15"/>
      <c r="B3" s="16"/>
      <c r="C3" s="17" t="s">
        <v>4</v>
      </c>
      <c r="D3" s="17"/>
      <c r="E3" s="17"/>
      <c r="F3" s="17"/>
      <c r="G3" s="17"/>
      <c r="H3" s="17" t="s">
        <v>5</v>
      </c>
      <c r="I3" s="17"/>
      <c r="J3" s="17"/>
      <c r="K3" s="17"/>
      <c r="L3" s="17"/>
      <c r="M3" s="17" t="s">
        <v>5</v>
      </c>
      <c r="N3" s="17"/>
      <c r="O3" s="17"/>
      <c r="P3" s="17"/>
      <c r="Q3" s="17"/>
    </row>
    <row r="4" spans="1:17" ht="33.75" customHeight="1">
      <c r="A4" s="3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</row>
    <row r="5" spans="1:17" s="21" customFormat="1" ht="15">
      <c r="A5" s="18" t="s">
        <v>13</v>
      </c>
      <c r="B5" s="19">
        <v>48.9</v>
      </c>
      <c r="C5" s="20">
        <f>C9-0.016</f>
        <v>1.2489999999999999</v>
      </c>
      <c r="D5" s="20">
        <f>D9-0.016</f>
        <v>1.209</v>
      </c>
      <c r="E5" s="20">
        <f>E9-0.016</f>
        <v>1.174</v>
      </c>
      <c r="F5" s="20">
        <f>F9-0.016</f>
        <v>1.139</v>
      </c>
      <c r="G5" s="20">
        <f>G9-0.016</f>
        <v>1.104</v>
      </c>
      <c r="H5" s="20">
        <f aca="true" t="shared" si="0" ref="H5:Q5">H9+0.013</f>
        <v>12.663</v>
      </c>
      <c r="I5" s="20">
        <f t="shared" si="0"/>
        <v>12.463</v>
      </c>
      <c r="J5" s="20">
        <f t="shared" si="0"/>
        <v>12.253</v>
      </c>
      <c r="K5" s="20">
        <f t="shared" si="0"/>
        <v>12.073</v>
      </c>
      <c r="L5" s="20">
        <f t="shared" si="0"/>
        <v>11.903</v>
      </c>
      <c r="M5" s="20">
        <f t="shared" si="0"/>
        <v>12.813</v>
      </c>
      <c r="N5" s="20">
        <f t="shared" si="0"/>
        <v>12.613</v>
      </c>
      <c r="O5" s="20">
        <f t="shared" si="0"/>
        <v>12.413</v>
      </c>
      <c r="P5" s="20">
        <f t="shared" si="0"/>
        <v>12.013</v>
      </c>
      <c r="Q5" s="20">
        <f t="shared" si="0"/>
        <v>11.813</v>
      </c>
    </row>
    <row r="6" spans="1:17" s="21" customFormat="1" ht="15">
      <c r="A6" s="22">
        <v>110</v>
      </c>
      <c r="B6" s="23">
        <v>43.3</v>
      </c>
      <c r="C6" s="24">
        <f>C9-0.012</f>
        <v>1.253</v>
      </c>
      <c r="D6" s="24">
        <f>D9-0.012</f>
        <v>1.213</v>
      </c>
      <c r="E6" s="24">
        <f>E9-0.012</f>
        <v>1.178</v>
      </c>
      <c r="F6" s="24">
        <f>F9-0.012</f>
        <v>1.143</v>
      </c>
      <c r="G6" s="24">
        <f>G9-0.012</f>
        <v>1.108</v>
      </c>
      <c r="H6" s="24">
        <f aca="true" t="shared" si="1" ref="H6:Q6">H9+0.011</f>
        <v>12.661</v>
      </c>
      <c r="I6" s="24">
        <f t="shared" si="1"/>
        <v>12.460999999999999</v>
      </c>
      <c r="J6" s="24">
        <f t="shared" si="1"/>
        <v>12.251</v>
      </c>
      <c r="K6" s="24">
        <f t="shared" si="1"/>
        <v>12.071</v>
      </c>
      <c r="L6" s="24">
        <f t="shared" si="1"/>
        <v>11.901</v>
      </c>
      <c r="M6" s="24">
        <f t="shared" si="1"/>
        <v>12.811</v>
      </c>
      <c r="N6" s="24">
        <f t="shared" si="1"/>
        <v>12.610999999999999</v>
      </c>
      <c r="O6" s="24">
        <f t="shared" si="1"/>
        <v>12.411</v>
      </c>
      <c r="P6" s="24">
        <f t="shared" si="1"/>
        <v>12.011</v>
      </c>
      <c r="Q6" s="24">
        <f t="shared" si="1"/>
        <v>11.811</v>
      </c>
    </row>
    <row r="7" spans="1:17" s="21" customFormat="1" ht="15">
      <c r="A7" s="18">
        <v>100</v>
      </c>
      <c r="B7" s="19">
        <v>37.8</v>
      </c>
      <c r="C7" s="20">
        <f>C9-0.008</f>
        <v>1.257</v>
      </c>
      <c r="D7" s="20">
        <f>D9-0.008</f>
        <v>1.217</v>
      </c>
      <c r="E7" s="20">
        <f>E9-0.008</f>
        <v>1.182</v>
      </c>
      <c r="F7" s="20">
        <f>F9-0.008</f>
        <v>1.147</v>
      </c>
      <c r="G7" s="20">
        <f>G9-0.008</f>
        <v>1.112</v>
      </c>
      <c r="H7" s="20">
        <f aca="true" t="shared" si="2" ref="H7:Q7">H9+0.008</f>
        <v>12.658</v>
      </c>
      <c r="I7" s="20">
        <f t="shared" si="2"/>
        <v>12.457999999999998</v>
      </c>
      <c r="J7" s="20">
        <f t="shared" si="2"/>
        <v>12.248</v>
      </c>
      <c r="K7" s="20">
        <f t="shared" si="2"/>
        <v>12.068</v>
      </c>
      <c r="L7" s="20">
        <f t="shared" si="2"/>
        <v>11.898</v>
      </c>
      <c r="M7" s="20">
        <f t="shared" si="2"/>
        <v>12.808</v>
      </c>
      <c r="N7" s="20">
        <f t="shared" si="2"/>
        <v>12.607999999999999</v>
      </c>
      <c r="O7" s="20">
        <f t="shared" si="2"/>
        <v>12.408</v>
      </c>
      <c r="P7" s="20">
        <f t="shared" si="2"/>
        <v>12.008</v>
      </c>
      <c r="Q7" s="20">
        <f t="shared" si="2"/>
        <v>11.808</v>
      </c>
    </row>
    <row r="8" spans="1:17" s="21" customFormat="1" ht="15">
      <c r="A8" s="22">
        <v>90</v>
      </c>
      <c r="B8" s="23">
        <v>32.2</v>
      </c>
      <c r="C8" s="24">
        <f>C9-0.004</f>
        <v>1.261</v>
      </c>
      <c r="D8" s="24">
        <f>D9-0.004</f>
        <v>1.221</v>
      </c>
      <c r="E8" s="24">
        <f>E9-0.004</f>
        <v>1.186</v>
      </c>
      <c r="F8" s="24">
        <f>F9-0.004</f>
        <v>1.151</v>
      </c>
      <c r="G8" s="24">
        <f>G9-0.004</f>
        <v>1.116</v>
      </c>
      <c r="H8" s="24">
        <f aca="true" t="shared" si="3" ref="H8:Q8">H9+0.005</f>
        <v>12.655000000000001</v>
      </c>
      <c r="I8" s="24">
        <f t="shared" si="3"/>
        <v>12.455</v>
      </c>
      <c r="J8" s="24">
        <f t="shared" si="3"/>
        <v>12.245000000000001</v>
      </c>
      <c r="K8" s="24">
        <f t="shared" si="3"/>
        <v>12.065000000000001</v>
      </c>
      <c r="L8" s="24">
        <f t="shared" si="3"/>
        <v>11.895000000000001</v>
      </c>
      <c r="M8" s="24">
        <f t="shared" si="3"/>
        <v>12.805000000000001</v>
      </c>
      <c r="N8" s="24">
        <f t="shared" si="3"/>
        <v>12.605</v>
      </c>
      <c r="O8" s="24">
        <f t="shared" si="3"/>
        <v>12.405000000000001</v>
      </c>
      <c r="P8" s="24">
        <f t="shared" si="3"/>
        <v>12.005</v>
      </c>
      <c r="Q8" s="24">
        <f t="shared" si="3"/>
        <v>11.805000000000001</v>
      </c>
    </row>
    <row r="9" spans="1:17" s="28" customFormat="1" ht="15.75">
      <c r="A9" s="25">
        <v>80</v>
      </c>
      <c r="B9" s="26">
        <v>26.7</v>
      </c>
      <c r="C9" s="27">
        <v>1.265</v>
      </c>
      <c r="D9" s="27">
        <v>1.225</v>
      </c>
      <c r="E9" s="27">
        <v>1.19</v>
      </c>
      <c r="F9" s="27">
        <v>1.155</v>
      </c>
      <c r="G9" s="27">
        <v>1.12</v>
      </c>
      <c r="H9" s="27">
        <v>12.65</v>
      </c>
      <c r="I9" s="27">
        <v>12.45</v>
      </c>
      <c r="J9" s="27">
        <v>12.24</v>
      </c>
      <c r="K9" s="27">
        <v>12.06</v>
      </c>
      <c r="L9" s="27">
        <v>11.89</v>
      </c>
      <c r="M9" s="27">
        <v>12.8</v>
      </c>
      <c r="N9" s="27">
        <v>12.6</v>
      </c>
      <c r="O9" s="27">
        <v>12.4</v>
      </c>
      <c r="P9" s="27">
        <v>12</v>
      </c>
      <c r="Q9" s="27">
        <v>11.8</v>
      </c>
    </row>
    <row r="10" spans="1:17" s="21" customFormat="1" ht="15">
      <c r="A10" s="22">
        <v>70</v>
      </c>
      <c r="B10" s="23">
        <v>21.1</v>
      </c>
      <c r="C10" s="24">
        <f>C9+0.004</f>
        <v>1.269</v>
      </c>
      <c r="D10" s="24">
        <f>D9+0.004</f>
        <v>1.229</v>
      </c>
      <c r="E10" s="24">
        <f>E9+0.004</f>
        <v>1.194</v>
      </c>
      <c r="F10" s="24">
        <f>F9+0.004</f>
        <v>1.159</v>
      </c>
      <c r="G10" s="24">
        <f>G9+0.004</f>
        <v>1.124</v>
      </c>
      <c r="H10" s="24">
        <f aca="true" t="shared" si="4" ref="H10:Q10">H9-0.007</f>
        <v>12.643</v>
      </c>
      <c r="I10" s="24">
        <f t="shared" si="4"/>
        <v>12.443</v>
      </c>
      <c r="J10" s="24">
        <f t="shared" si="4"/>
        <v>12.233</v>
      </c>
      <c r="K10" s="24">
        <f t="shared" si="4"/>
        <v>12.053</v>
      </c>
      <c r="L10" s="24">
        <f t="shared" si="4"/>
        <v>11.883000000000001</v>
      </c>
      <c r="M10" s="24">
        <f t="shared" si="4"/>
        <v>12.793000000000001</v>
      </c>
      <c r="N10" s="24">
        <f t="shared" si="4"/>
        <v>12.593</v>
      </c>
      <c r="O10" s="24">
        <f t="shared" si="4"/>
        <v>12.393</v>
      </c>
      <c r="P10" s="24">
        <f t="shared" si="4"/>
        <v>11.993</v>
      </c>
      <c r="Q10" s="24">
        <f t="shared" si="4"/>
        <v>11.793000000000001</v>
      </c>
    </row>
    <row r="11" spans="1:17" s="21" customFormat="1" ht="15">
      <c r="A11" s="18">
        <v>60</v>
      </c>
      <c r="B11" s="19">
        <v>15.6</v>
      </c>
      <c r="C11" s="20">
        <f>C9+0.008</f>
        <v>1.273</v>
      </c>
      <c r="D11" s="20">
        <f>D9+0.008</f>
        <v>1.233</v>
      </c>
      <c r="E11" s="20">
        <f>E9+0.008</f>
        <v>1.198</v>
      </c>
      <c r="F11" s="20">
        <f>F9+0.008</f>
        <v>1.163</v>
      </c>
      <c r="G11" s="20">
        <f>G9+0.008</f>
        <v>1.1280000000000001</v>
      </c>
      <c r="H11" s="20">
        <f aca="true" t="shared" si="5" ref="H11:Q11">H9-0.016</f>
        <v>12.634</v>
      </c>
      <c r="I11" s="20">
        <f t="shared" si="5"/>
        <v>12.434</v>
      </c>
      <c r="J11" s="20">
        <f t="shared" si="5"/>
        <v>12.224</v>
      </c>
      <c r="K11" s="20">
        <f t="shared" si="5"/>
        <v>12.044</v>
      </c>
      <c r="L11" s="20">
        <f t="shared" si="5"/>
        <v>11.874</v>
      </c>
      <c r="M11" s="20">
        <f t="shared" si="5"/>
        <v>12.784</v>
      </c>
      <c r="N11" s="20">
        <f t="shared" si="5"/>
        <v>12.584</v>
      </c>
      <c r="O11" s="20">
        <f t="shared" si="5"/>
        <v>12.384</v>
      </c>
      <c r="P11" s="20">
        <f t="shared" si="5"/>
        <v>11.984</v>
      </c>
      <c r="Q11" s="20">
        <f t="shared" si="5"/>
        <v>11.784</v>
      </c>
    </row>
    <row r="12" spans="1:17" s="21" customFormat="1" ht="15">
      <c r="A12" s="22">
        <v>50</v>
      </c>
      <c r="B12" s="23">
        <v>10</v>
      </c>
      <c r="C12" s="24">
        <f>C9+0.012</f>
        <v>1.277</v>
      </c>
      <c r="D12" s="24">
        <f>D9+0.012</f>
        <v>1.237</v>
      </c>
      <c r="E12" s="24">
        <f>E9+0.012</f>
        <v>1.202</v>
      </c>
      <c r="F12" s="24">
        <f>F9+0.012</f>
        <v>1.167</v>
      </c>
      <c r="G12" s="24">
        <f>G9+0.012</f>
        <v>1.1320000000000001</v>
      </c>
      <c r="H12" s="24">
        <f aca="true" t="shared" si="6" ref="H12:Q12">H9-0.028</f>
        <v>12.622</v>
      </c>
      <c r="I12" s="24">
        <f t="shared" si="6"/>
        <v>12.421999999999999</v>
      </c>
      <c r="J12" s="24">
        <f t="shared" si="6"/>
        <v>12.212</v>
      </c>
      <c r="K12" s="24">
        <f t="shared" si="6"/>
        <v>12.032</v>
      </c>
      <c r="L12" s="24">
        <f t="shared" si="6"/>
        <v>11.862</v>
      </c>
      <c r="M12" s="24">
        <f t="shared" si="6"/>
        <v>12.772</v>
      </c>
      <c r="N12" s="24">
        <f t="shared" si="6"/>
        <v>12.572</v>
      </c>
      <c r="O12" s="24">
        <f t="shared" si="6"/>
        <v>12.372</v>
      </c>
      <c r="P12" s="24">
        <f t="shared" si="6"/>
        <v>11.972</v>
      </c>
      <c r="Q12" s="24">
        <f t="shared" si="6"/>
        <v>11.772</v>
      </c>
    </row>
    <row r="13" spans="1:17" s="21" customFormat="1" ht="15">
      <c r="A13" s="18">
        <v>40</v>
      </c>
      <c r="B13" s="19">
        <v>4.4</v>
      </c>
      <c r="C13" s="20">
        <f>C9+0.016</f>
        <v>1.281</v>
      </c>
      <c r="D13" s="20">
        <f>D9+0.016</f>
        <v>1.241</v>
      </c>
      <c r="E13" s="20">
        <f>E9+0.016</f>
        <v>1.206</v>
      </c>
      <c r="F13" s="20">
        <f>F9+0.016</f>
        <v>1.171</v>
      </c>
      <c r="G13" s="20">
        <f>G9+0.016</f>
        <v>1.1360000000000001</v>
      </c>
      <c r="H13" s="20">
        <f aca="true" t="shared" si="7" ref="H13:Q13">H9-0.044</f>
        <v>12.606</v>
      </c>
      <c r="I13" s="20">
        <f t="shared" si="7"/>
        <v>12.405999999999999</v>
      </c>
      <c r="J13" s="20">
        <f t="shared" si="7"/>
        <v>12.196</v>
      </c>
      <c r="K13" s="20">
        <f t="shared" si="7"/>
        <v>12.016</v>
      </c>
      <c r="L13" s="20">
        <f t="shared" si="7"/>
        <v>11.846</v>
      </c>
      <c r="M13" s="20">
        <f t="shared" si="7"/>
        <v>12.756</v>
      </c>
      <c r="N13" s="20">
        <f t="shared" si="7"/>
        <v>12.556</v>
      </c>
      <c r="O13" s="20">
        <f t="shared" si="7"/>
        <v>12.356</v>
      </c>
      <c r="P13" s="20">
        <f t="shared" si="7"/>
        <v>11.956</v>
      </c>
      <c r="Q13" s="20">
        <f t="shared" si="7"/>
        <v>11.756</v>
      </c>
    </row>
    <row r="14" spans="1:17" s="21" customFormat="1" ht="15">
      <c r="A14" s="22">
        <v>30</v>
      </c>
      <c r="B14" s="23">
        <v>-1.1</v>
      </c>
      <c r="C14" s="24">
        <f>C9+0.02</f>
        <v>1.285</v>
      </c>
      <c r="D14" s="24">
        <f>D9+0.02</f>
        <v>1.245</v>
      </c>
      <c r="E14" s="24">
        <f>E9+0.02</f>
        <v>1.21</v>
      </c>
      <c r="F14" s="24">
        <f>F9+0.02</f>
        <v>1.175</v>
      </c>
      <c r="G14" s="24">
        <f>G9+0.02</f>
        <v>1.1400000000000001</v>
      </c>
      <c r="H14" s="24">
        <f aca="true" t="shared" si="8" ref="H14:Q14">H9-0.062</f>
        <v>12.588000000000001</v>
      </c>
      <c r="I14" s="24">
        <f t="shared" si="8"/>
        <v>12.388</v>
      </c>
      <c r="J14" s="24">
        <f t="shared" si="8"/>
        <v>12.178</v>
      </c>
      <c r="K14" s="24">
        <f t="shared" si="8"/>
        <v>11.998000000000001</v>
      </c>
      <c r="L14" s="24">
        <f t="shared" si="8"/>
        <v>11.828000000000001</v>
      </c>
      <c r="M14" s="24">
        <f t="shared" si="8"/>
        <v>12.738000000000001</v>
      </c>
      <c r="N14" s="24">
        <f t="shared" si="8"/>
        <v>12.538</v>
      </c>
      <c r="O14" s="24">
        <f t="shared" si="8"/>
        <v>12.338000000000001</v>
      </c>
      <c r="P14" s="24">
        <f t="shared" si="8"/>
        <v>11.938</v>
      </c>
      <c r="Q14" s="24">
        <f t="shared" si="8"/>
        <v>11.738000000000001</v>
      </c>
    </row>
    <row r="15" spans="1:17" s="21" customFormat="1" ht="15">
      <c r="A15" s="18">
        <v>20</v>
      </c>
      <c r="B15" s="19">
        <v>-6.7</v>
      </c>
      <c r="C15" s="20">
        <f>C9+0.024</f>
        <v>1.289</v>
      </c>
      <c r="D15" s="20">
        <f>D9+0.024</f>
        <v>1.249</v>
      </c>
      <c r="E15" s="20">
        <f>E9+0.024</f>
        <v>1.214</v>
      </c>
      <c r="F15" s="20">
        <f>F9+0.024</f>
        <v>1.179</v>
      </c>
      <c r="G15" s="20">
        <f>G9+0.024</f>
        <v>1.1440000000000001</v>
      </c>
      <c r="H15" s="20">
        <f aca="true" t="shared" si="9" ref="H15:Q15">H9-0.084</f>
        <v>12.566</v>
      </c>
      <c r="I15" s="20">
        <f t="shared" si="9"/>
        <v>12.366</v>
      </c>
      <c r="J15" s="20">
        <f t="shared" si="9"/>
        <v>12.156</v>
      </c>
      <c r="K15" s="20">
        <f t="shared" si="9"/>
        <v>11.976</v>
      </c>
      <c r="L15" s="20">
        <f t="shared" si="9"/>
        <v>11.806000000000001</v>
      </c>
      <c r="M15" s="20">
        <f t="shared" si="9"/>
        <v>12.716000000000001</v>
      </c>
      <c r="N15" s="20">
        <f t="shared" si="9"/>
        <v>12.516</v>
      </c>
      <c r="O15" s="20">
        <f t="shared" si="9"/>
        <v>12.316</v>
      </c>
      <c r="P15" s="20">
        <f t="shared" si="9"/>
        <v>11.916</v>
      </c>
      <c r="Q15" s="20">
        <f t="shared" si="9"/>
        <v>11.716000000000001</v>
      </c>
    </row>
    <row r="16" spans="1:17" s="21" customFormat="1" ht="15">
      <c r="A16" s="22">
        <v>10</v>
      </c>
      <c r="B16" s="23">
        <v>-12.2</v>
      </c>
      <c r="C16" s="24">
        <f>C9+0.028</f>
        <v>1.293</v>
      </c>
      <c r="D16" s="24">
        <f>D9+0.028</f>
        <v>1.2530000000000001</v>
      </c>
      <c r="E16" s="24">
        <f>E9+0.028</f>
        <v>1.218</v>
      </c>
      <c r="F16" s="24">
        <f>F9+0.028</f>
        <v>1.183</v>
      </c>
      <c r="G16" s="24">
        <f>G9+0.028</f>
        <v>1.1480000000000001</v>
      </c>
      <c r="H16" s="24">
        <f aca="true" t="shared" si="10" ref="H16:Q16">H9-0.108</f>
        <v>12.542</v>
      </c>
      <c r="I16" s="24">
        <f t="shared" si="10"/>
        <v>12.341999999999999</v>
      </c>
      <c r="J16" s="24">
        <f t="shared" si="10"/>
        <v>12.132</v>
      </c>
      <c r="K16" s="24">
        <f t="shared" si="10"/>
        <v>11.952</v>
      </c>
      <c r="L16" s="24">
        <f t="shared" si="10"/>
        <v>11.782</v>
      </c>
      <c r="M16" s="24">
        <f t="shared" si="10"/>
        <v>12.692</v>
      </c>
      <c r="N16" s="24">
        <f t="shared" si="10"/>
        <v>12.491999999999999</v>
      </c>
      <c r="O16" s="24">
        <f t="shared" si="10"/>
        <v>12.292</v>
      </c>
      <c r="P16" s="24">
        <f t="shared" si="10"/>
        <v>11.892</v>
      </c>
      <c r="Q16" s="24">
        <f t="shared" si="10"/>
        <v>11.692</v>
      </c>
    </row>
    <row r="17" spans="1:17" s="21" customFormat="1" ht="15">
      <c r="A17" s="18">
        <v>0</v>
      </c>
      <c r="B17" s="19">
        <v>-17.8</v>
      </c>
      <c r="C17" s="20">
        <f>C9+0.032</f>
        <v>1.297</v>
      </c>
      <c r="D17" s="20">
        <f>D9+0.032</f>
        <v>1.2570000000000001</v>
      </c>
      <c r="E17" s="20">
        <f>E9+0.032</f>
        <v>1.222</v>
      </c>
      <c r="F17" s="20">
        <f>F9+0.032</f>
        <v>1.187</v>
      </c>
      <c r="G17" s="20">
        <f>G9+0.032</f>
        <v>1.1520000000000001</v>
      </c>
      <c r="H17" s="20">
        <f aca="true" t="shared" si="11" ref="H17:Q17">H9-0.134</f>
        <v>12.516</v>
      </c>
      <c r="I17" s="20">
        <f t="shared" si="11"/>
        <v>12.315999999999999</v>
      </c>
      <c r="J17" s="20">
        <f t="shared" si="11"/>
        <v>12.106</v>
      </c>
      <c r="K17" s="20">
        <f t="shared" si="11"/>
        <v>11.926</v>
      </c>
      <c r="L17" s="20">
        <f t="shared" si="11"/>
        <v>11.756</v>
      </c>
      <c r="M17" s="20">
        <f t="shared" si="11"/>
        <v>12.666</v>
      </c>
      <c r="N17" s="20">
        <f t="shared" si="11"/>
        <v>12.466</v>
      </c>
      <c r="O17" s="20">
        <f t="shared" si="11"/>
        <v>12.266</v>
      </c>
      <c r="P17" s="20">
        <f t="shared" si="11"/>
        <v>11.866</v>
      </c>
      <c r="Q17" s="20">
        <f t="shared" si="11"/>
        <v>11.666</v>
      </c>
    </row>
    <row r="19" ht="15.75">
      <c r="A19" s="2"/>
    </row>
  </sheetData>
  <printOptions/>
  <pageMargins left="0.75" right="0.75" top="1" bottom="1" header="0.5" footer="0.5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Battery State-of-Charge</dc:title>
  <dc:subject/>
  <dc:creator>Bill Darden</dc:creator>
  <cp:keywords/>
  <dc:description/>
  <cp:lastModifiedBy>j</cp:lastModifiedBy>
  <cp:lastPrinted>2006-04-23T14:44:44Z</cp:lastPrinted>
  <dcterms:created xsi:type="dcterms:W3CDTF">2006-04-14T10:03:15Z</dcterms:created>
  <dcterms:modified xsi:type="dcterms:W3CDTF">2007-04-26T19:48:11Z</dcterms:modified>
  <cp:category/>
  <cp:version/>
  <cp:contentType/>
  <cp:contentStatus/>
</cp:coreProperties>
</file>